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 activeTab="1"/>
  </bookViews>
  <sheets>
    <sheet name="рассчет углов атаки сечений" sheetId="1" r:id="rId1"/>
    <sheet name="КООРДИНАТЫ СЕЧЕНИЙ РАФ-6 " sheetId="2" r:id="rId2"/>
  </sheets>
  <calcPr calcId="125725"/>
</workbook>
</file>

<file path=xl/calcChain.xml><?xml version="1.0" encoding="utf-8"?>
<calcChain xmlns="http://schemas.openxmlformats.org/spreadsheetml/2006/main">
  <c r="K11" i="1"/>
  <c r="I11"/>
  <c r="J11"/>
  <c r="I10"/>
  <c r="H11"/>
  <c r="F11"/>
  <c r="C11"/>
  <c r="B11"/>
  <c r="O33" i="2"/>
  <c r="N32"/>
  <c r="M32"/>
  <c r="L32"/>
  <c r="K32"/>
  <c r="J32"/>
  <c r="I32"/>
  <c r="H32"/>
  <c r="G32"/>
  <c r="F32"/>
  <c r="E32"/>
  <c r="D32"/>
  <c r="C32"/>
  <c r="B32"/>
  <c r="D30"/>
  <c r="M34" s="1"/>
  <c r="M29"/>
  <c r="K29"/>
  <c r="I29"/>
  <c r="G29"/>
  <c r="E29"/>
  <c r="C29"/>
  <c r="O28"/>
  <c r="M28"/>
  <c r="K28"/>
  <c r="I28"/>
  <c r="G28"/>
  <c r="E28"/>
  <c r="C28"/>
  <c r="N27"/>
  <c r="M27"/>
  <c r="L27"/>
  <c r="K27"/>
  <c r="J27"/>
  <c r="I27"/>
  <c r="H27"/>
  <c r="G27"/>
  <c r="F27"/>
  <c r="E27"/>
  <c r="D27"/>
  <c r="C27"/>
  <c r="B27"/>
  <c r="D25"/>
  <c r="N29" s="1"/>
  <c r="O23"/>
  <c r="N22"/>
  <c r="M22"/>
  <c r="L22"/>
  <c r="K22"/>
  <c r="J22"/>
  <c r="I22"/>
  <c r="H22"/>
  <c r="G22"/>
  <c r="F22"/>
  <c r="E22"/>
  <c r="D22"/>
  <c r="C22"/>
  <c r="B22"/>
  <c r="D20"/>
  <c r="M24" s="1"/>
  <c r="M19"/>
  <c r="K19"/>
  <c r="I19"/>
  <c r="G19"/>
  <c r="E19"/>
  <c r="C19"/>
  <c r="O18"/>
  <c r="M18"/>
  <c r="K18"/>
  <c r="I18"/>
  <c r="G18"/>
  <c r="E18"/>
  <c r="C18"/>
  <c r="N17"/>
  <c r="M17"/>
  <c r="L17"/>
  <c r="K17"/>
  <c r="J17"/>
  <c r="I17"/>
  <c r="H17"/>
  <c r="G17"/>
  <c r="F17"/>
  <c r="E17"/>
  <c r="D17"/>
  <c r="C17"/>
  <c r="B17"/>
  <c r="D15"/>
  <c r="N19" s="1"/>
  <c r="O13"/>
  <c r="N12"/>
  <c r="M12"/>
  <c r="L12"/>
  <c r="K12"/>
  <c r="J12"/>
  <c r="I12"/>
  <c r="H12"/>
  <c r="G12"/>
  <c r="F12"/>
  <c r="E12"/>
  <c r="D12"/>
  <c r="C12"/>
  <c r="B12"/>
  <c r="D10"/>
  <c r="M14" s="1"/>
  <c r="O8"/>
  <c r="N7"/>
  <c r="M7"/>
  <c r="L7"/>
  <c r="K7"/>
  <c r="J7"/>
  <c r="I7"/>
  <c r="H7"/>
  <c r="G7"/>
  <c r="F7"/>
  <c r="E7"/>
  <c r="D7"/>
  <c r="C7"/>
  <c r="D5"/>
  <c r="N9" s="1"/>
  <c r="C8" l="1"/>
  <c r="E8"/>
  <c r="G8"/>
  <c r="I8"/>
  <c r="K8"/>
  <c r="M8"/>
  <c r="C9"/>
  <c r="E9"/>
  <c r="G9"/>
  <c r="I9"/>
  <c r="K9"/>
  <c r="M9"/>
  <c r="B13"/>
  <c r="D13"/>
  <c r="F13"/>
  <c r="H13"/>
  <c r="J13"/>
  <c r="L13"/>
  <c r="N13"/>
  <c r="B14"/>
  <c r="D14"/>
  <c r="F14"/>
  <c r="H14"/>
  <c r="J14"/>
  <c r="L14"/>
  <c r="N14"/>
  <c r="B23"/>
  <c r="D23"/>
  <c r="F23"/>
  <c r="H23"/>
  <c r="J23"/>
  <c r="L23"/>
  <c r="N23"/>
  <c r="B24"/>
  <c r="D24"/>
  <c r="F24"/>
  <c r="H24"/>
  <c r="J24"/>
  <c r="L24"/>
  <c r="N24"/>
  <c r="B33"/>
  <c r="D33"/>
  <c r="F33"/>
  <c r="H33"/>
  <c r="J33"/>
  <c r="L33"/>
  <c r="N33"/>
  <c r="B34"/>
  <c r="D34"/>
  <c r="F34"/>
  <c r="H34"/>
  <c r="J34"/>
  <c r="L34"/>
  <c r="N34"/>
  <c r="B8"/>
  <c r="D8"/>
  <c r="F8"/>
  <c r="H8"/>
  <c r="J8"/>
  <c r="L8"/>
  <c r="N8"/>
  <c r="B9"/>
  <c r="D9"/>
  <c r="F9"/>
  <c r="H9"/>
  <c r="J9"/>
  <c r="L9"/>
  <c r="C13"/>
  <c r="E13"/>
  <c r="G13"/>
  <c r="I13"/>
  <c r="K13"/>
  <c r="M13"/>
  <c r="C14"/>
  <c r="E14"/>
  <c r="G14"/>
  <c r="I14"/>
  <c r="K14"/>
  <c r="B18"/>
  <c r="D18"/>
  <c r="F18"/>
  <c r="H18"/>
  <c r="J18"/>
  <c r="L18"/>
  <c r="N18"/>
  <c r="B19"/>
  <c r="D19"/>
  <c r="F19"/>
  <c r="H19"/>
  <c r="J19"/>
  <c r="L19"/>
  <c r="C23"/>
  <c r="E23"/>
  <c r="G23"/>
  <c r="I23"/>
  <c r="K23"/>
  <c r="M23"/>
  <c r="C24"/>
  <c r="E24"/>
  <c r="G24"/>
  <c r="I24"/>
  <c r="K24"/>
  <c r="B28"/>
  <c r="D28"/>
  <c r="F28"/>
  <c r="H28"/>
  <c r="J28"/>
  <c r="L28"/>
  <c r="N28"/>
  <c r="B29"/>
  <c r="D29"/>
  <c r="F29"/>
  <c r="H29"/>
  <c r="J29"/>
  <c r="L29"/>
  <c r="C33"/>
  <c r="E33"/>
  <c r="G33"/>
  <c r="I33"/>
  <c r="K33"/>
  <c r="M33"/>
  <c r="C34"/>
  <c r="E34"/>
  <c r="G34"/>
  <c r="I34"/>
  <c r="K34"/>
  <c r="K10" i="1"/>
  <c r="J10"/>
  <c r="H10"/>
  <c r="G10"/>
  <c r="F10"/>
  <c r="E10"/>
  <c r="D10"/>
  <c r="C10"/>
  <c r="B10"/>
  <c r="B5"/>
  <c r="C5" s="1"/>
  <c r="C2"/>
  <c r="K12" l="1"/>
  <c r="K13" s="1"/>
  <c r="K14" s="1"/>
  <c r="K15" s="1"/>
  <c r="C9"/>
  <c r="G9"/>
  <c r="K9"/>
  <c r="E11"/>
  <c r="E9" s="1"/>
  <c r="G11"/>
  <c r="I9"/>
  <c r="C12"/>
  <c r="C13" s="1"/>
  <c r="C14" s="1"/>
  <c r="C15" s="1"/>
  <c r="G12"/>
  <c r="G13" s="1"/>
  <c r="G14" s="1"/>
  <c r="G15" s="1"/>
  <c r="D11"/>
  <c r="H12" l="1"/>
  <c r="H13" s="1"/>
  <c r="H14" s="1"/>
  <c r="H15" s="1"/>
  <c r="H9"/>
  <c r="D12"/>
  <c r="D13" s="1"/>
  <c r="D14" s="1"/>
  <c r="D15" s="1"/>
  <c r="D9"/>
  <c r="I12"/>
  <c r="I13" s="1"/>
  <c r="I14" s="1"/>
  <c r="I15" s="1"/>
  <c r="E12"/>
  <c r="E13" s="1"/>
  <c r="E14" s="1"/>
  <c r="E15" s="1"/>
  <c r="J12"/>
  <c r="J13" s="1"/>
  <c r="J14" s="1"/>
  <c r="J15" s="1"/>
  <c r="J9"/>
  <c r="F12"/>
  <c r="F13" s="1"/>
  <c r="F14" s="1"/>
  <c r="F15" s="1"/>
  <c r="F9"/>
  <c r="B12"/>
  <c r="B13" s="1"/>
  <c r="B14" s="1"/>
  <c r="B15" s="1"/>
  <c r="B9"/>
</calcChain>
</file>

<file path=xl/sharedStrings.xml><?xml version="1.0" encoding="utf-8"?>
<sst xmlns="http://schemas.openxmlformats.org/spreadsheetml/2006/main" count="72" uniqueCount="34">
  <si>
    <t>Ф винта м</t>
  </si>
  <si>
    <t>м</t>
  </si>
  <si>
    <t>м/с</t>
  </si>
  <si>
    <t>обороты двигателя</t>
  </si>
  <si>
    <t>об/мин</t>
  </si>
  <si>
    <t>Редукция</t>
  </si>
  <si>
    <t>n винта</t>
  </si>
  <si>
    <t>об/с</t>
  </si>
  <si>
    <t>сечение</t>
  </si>
  <si>
    <t>Радиус сечения относительный</t>
  </si>
  <si>
    <t>Хорда</t>
  </si>
  <si>
    <t>W</t>
  </si>
  <si>
    <t>R</t>
  </si>
  <si>
    <t>Радиус сечения м</t>
  </si>
  <si>
    <t>V сеч м/с</t>
  </si>
  <si>
    <t>tg(a)</t>
  </si>
  <si>
    <t>a</t>
  </si>
  <si>
    <r>
      <t>a+4</t>
    </r>
    <r>
      <rPr>
        <b/>
        <sz val="14"/>
        <color theme="1"/>
        <rFont val="Calibri"/>
        <family val="2"/>
        <charset val="204"/>
      </rPr>
      <t>°</t>
    </r>
  </si>
  <si>
    <t>угол  атаки сеченя</t>
  </si>
  <si>
    <t>Шаг</t>
  </si>
  <si>
    <t xml:space="preserve"> </t>
  </si>
  <si>
    <t>Подобрано опытным путем</t>
  </si>
  <si>
    <t>угол атаки по рассчету</t>
  </si>
  <si>
    <t>RAF-6</t>
  </si>
  <si>
    <t>Х</t>
  </si>
  <si>
    <t>Радиус носка и хвостика</t>
  </si>
  <si>
    <t>Ув</t>
  </si>
  <si>
    <t>rн= 0,008b</t>
  </si>
  <si>
    <t>Ун</t>
  </si>
  <si>
    <t>с</t>
  </si>
  <si>
    <t>в</t>
  </si>
  <si>
    <t>угол ат</t>
  </si>
  <si>
    <t>РАДИУС</t>
  </si>
  <si>
    <t>V ухода на круг км/ч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</si>
</sst>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</font>
    <font>
      <b/>
      <sz val="2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1" xfId="1" applyFont="1" applyBorder="1" applyAlignment="1">
      <alignment wrapText="1"/>
    </xf>
    <xf numFmtId="0" fontId="2" fillId="0" borderId="2" xfId="1" applyFont="1" applyBorder="1" applyAlignment="1">
      <alignment wrapText="1"/>
    </xf>
    <xf numFmtId="0" fontId="1" fillId="0" borderId="3" xfId="1" applyBorder="1" applyAlignment="1">
      <alignment wrapText="1"/>
    </xf>
    <xf numFmtId="0" fontId="1" fillId="0" borderId="4" xfId="1" applyBorder="1" applyAlignment="1">
      <alignment wrapText="1"/>
    </xf>
    <xf numFmtId="0" fontId="1" fillId="2" borderId="4" xfId="1" applyFill="1" applyBorder="1" applyAlignment="1">
      <alignment wrapText="1"/>
    </xf>
    <xf numFmtId="0" fontId="1" fillId="0" borderId="6" xfId="1" applyBorder="1" applyAlignment="1">
      <alignment wrapText="1"/>
    </xf>
    <xf numFmtId="0" fontId="1" fillId="0" borderId="0" xfId="1"/>
    <xf numFmtId="0" fontId="1" fillId="0" borderId="7" xfId="1" applyFont="1" applyBorder="1" applyAlignment="1">
      <alignment wrapText="1"/>
    </xf>
    <xf numFmtId="0" fontId="1" fillId="0" borderId="8" xfId="1" applyBorder="1" applyAlignment="1">
      <alignment wrapText="1"/>
    </xf>
    <xf numFmtId="0" fontId="1" fillId="0" borderId="9" xfId="1" applyFont="1" applyBorder="1" applyAlignment="1">
      <alignment wrapText="1"/>
    </xf>
    <xf numFmtId="0" fontId="1" fillId="0" borderId="9" xfId="1" applyBorder="1" applyAlignment="1">
      <alignment wrapText="1"/>
    </xf>
    <xf numFmtId="0" fontId="1" fillId="2" borderId="9" xfId="1" applyFill="1" applyBorder="1" applyAlignment="1">
      <alignment wrapText="1"/>
    </xf>
    <xf numFmtId="0" fontId="1" fillId="0" borderId="10" xfId="1" applyBorder="1" applyAlignment="1">
      <alignment wrapText="1"/>
    </xf>
    <xf numFmtId="0" fontId="1" fillId="0" borderId="8" xfId="1" applyFont="1" applyBorder="1" applyAlignment="1">
      <alignment wrapText="1"/>
    </xf>
    <xf numFmtId="0" fontId="1" fillId="0" borderId="11" xfId="1" applyFont="1" applyBorder="1" applyAlignment="1">
      <alignment wrapText="1"/>
    </xf>
    <xf numFmtId="0" fontId="1" fillId="0" borderId="12" xfId="1" applyBorder="1" applyAlignment="1">
      <alignment wrapText="1"/>
    </xf>
    <xf numFmtId="0" fontId="1" fillId="0" borderId="11" xfId="1" applyBorder="1" applyAlignment="1">
      <alignment wrapText="1"/>
    </xf>
    <xf numFmtId="0" fontId="1" fillId="2" borderId="13" xfId="1" applyFill="1" applyBorder="1" applyAlignment="1">
      <alignment wrapText="1"/>
    </xf>
    <xf numFmtId="0" fontId="1" fillId="0" borderId="14" xfId="1" applyBorder="1" applyAlignment="1">
      <alignment wrapText="1"/>
    </xf>
    <xf numFmtId="0" fontId="1" fillId="2" borderId="15" xfId="1" applyFill="1" applyBorder="1" applyAlignment="1">
      <alignment wrapText="1"/>
    </xf>
    <xf numFmtId="0" fontId="1" fillId="0" borderId="0" xfId="1" applyFont="1" applyBorder="1" applyAlignment="1"/>
    <xf numFmtId="0" fontId="2" fillId="0" borderId="11" xfId="1" applyFont="1" applyFill="1" applyBorder="1" applyAlignment="1">
      <alignment wrapText="1"/>
    </xf>
    <xf numFmtId="0" fontId="2" fillId="0" borderId="9" xfId="1" applyFont="1" applyFill="1" applyBorder="1" applyAlignment="1">
      <alignment wrapText="1"/>
    </xf>
    <xf numFmtId="0" fontId="2" fillId="0" borderId="14" xfId="1" applyFont="1" applyFill="1" applyBorder="1" applyAlignment="1">
      <alignment wrapText="1"/>
    </xf>
    <xf numFmtId="0" fontId="2" fillId="2" borderId="16" xfId="1" applyFont="1" applyFill="1" applyBorder="1" applyAlignment="1">
      <alignment wrapText="1"/>
    </xf>
    <xf numFmtId="0" fontId="2" fillId="0" borderId="8" xfId="1" applyFont="1" applyFill="1" applyBorder="1" applyAlignment="1">
      <alignment wrapText="1"/>
    </xf>
    <xf numFmtId="0" fontId="2" fillId="0" borderId="10" xfId="1" applyFont="1" applyFill="1" applyBorder="1" applyAlignment="1">
      <alignment wrapText="1"/>
    </xf>
    <xf numFmtId="0" fontId="2" fillId="0" borderId="0" xfId="1" applyFont="1" applyFill="1"/>
    <xf numFmtId="0" fontId="1" fillId="0" borderId="11" xfId="1" applyFill="1" applyBorder="1" applyAlignment="1">
      <alignment wrapText="1"/>
    </xf>
    <xf numFmtId="0" fontId="1" fillId="0" borderId="9" xfId="1" applyFill="1" applyBorder="1" applyAlignment="1">
      <alignment wrapText="1"/>
    </xf>
    <xf numFmtId="0" fontId="1" fillId="0" borderId="14" xfId="1" applyFill="1" applyBorder="1" applyAlignment="1">
      <alignment wrapText="1"/>
    </xf>
    <xf numFmtId="0" fontId="1" fillId="0" borderId="16" xfId="1" applyFill="1" applyBorder="1" applyAlignment="1">
      <alignment wrapText="1"/>
    </xf>
    <xf numFmtId="0" fontId="1" fillId="0" borderId="8" xfId="1" applyFill="1" applyBorder="1" applyAlignment="1">
      <alignment wrapText="1"/>
    </xf>
    <xf numFmtId="0" fontId="1" fillId="0" borderId="10" xfId="1" applyFill="1" applyBorder="1" applyAlignment="1">
      <alignment wrapText="1"/>
    </xf>
    <xf numFmtId="0" fontId="1" fillId="0" borderId="0" xfId="1" applyFill="1"/>
    <xf numFmtId="0" fontId="2" fillId="0" borderId="11" xfId="1" applyFont="1" applyBorder="1" applyAlignment="1">
      <alignment wrapText="1"/>
    </xf>
    <xf numFmtId="0" fontId="2" fillId="3" borderId="9" xfId="1" applyFont="1" applyFill="1" applyBorder="1" applyAlignment="1">
      <alignment wrapText="1"/>
    </xf>
    <xf numFmtId="0" fontId="2" fillId="0" borderId="9" xfId="1" applyFont="1" applyBorder="1" applyAlignment="1">
      <alignment wrapText="1"/>
    </xf>
    <xf numFmtId="0" fontId="2" fillId="0" borderId="14" xfId="1" applyFont="1" applyBorder="1" applyAlignment="1">
      <alignment wrapText="1"/>
    </xf>
    <xf numFmtId="0" fontId="2" fillId="3" borderId="8" xfId="1" applyFont="1" applyFill="1" applyBorder="1" applyAlignment="1">
      <alignment wrapText="1"/>
    </xf>
    <xf numFmtId="0" fontId="2" fillId="0" borderId="0" xfId="1" applyFont="1" applyBorder="1" applyAlignment="1"/>
    <xf numFmtId="0" fontId="2" fillId="0" borderId="10" xfId="1" applyFont="1" applyBorder="1" applyAlignment="1">
      <alignment wrapText="1"/>
    </xf>
    <xf numFmtId="0" fontId="2" fillId="0" borderId="0" xfId="1" applyFont="1"/>
    <xf numFmtId="0" fontId="1" fillId="2" borderId="16" xfId="1" applyFill="1" applyBorder="1" applyAlignment="1">
      <alignment wrapText="1"/>
    </xf>
    <xf numFmtId="0" fontId="2" fillId="0" borderId="8" xfId="1" applyFont="1" applyBorder="1" applyAlignment="1">
      <alignment wrapText="1"/>
    </xf>
    <xf numFmtId="0" fontId="1" fillId="2" borderId="17" xfId="1" applyFill="1" applyBorder="1" applyAlignment="1">
      <alignment wrapText="1"/>
    </xf>
    <xf numFmtId="0" fontId="2" fillId="0" borderId="0" xfId="1" applyFont="1" applyFill="1" applyBorder="1" applyAlignment="1"/>
    <xf numFmtId="0" fontId="1" fillId="0" borderId="5" xfId="1" applyBorder="1" applyAlignment="1"/>
    <xf numFmtId="0" fontId="1" fillId="0" borderId="0" xfId="1" applyBorder="1" applyAlignment="1"/>
    <xf numFmtId="0" fontId="1" fillId="0" borderId="0" xfId="1" applyFill="1" applyBorder="1" applyAlignment="1"/>
    <xf numFmtId="0" fontId="1" fillId="0" borderId="0" xfId="1" applyAlignment="1"/>
    <xf numFmtId="0" fontId="4" fillId="0" borderId="0" xfId="0" applyFont="1"/>
    <xf numFmtId="0" fontId="1" fillId="0" borderId="9" xfId="0" applyFont="1" applyBorder="1"/>
    <xf numFmtId="0" fontId="0" fillId="0" borderId="0" xfId="0" applyAlignment="1">
      <alignment wrapText="1"/>
    </xf>
    <xf numFmtId="0" fontId="1" fillId="0" borderId="0" xfId="0" applyFont="1" applyFill="1" applyBorder="1"/>
    <xf numFmtId="0" fontId="1" fillId="4" borderId="2" xfId="0" applyFont="1" applyFill="1" applyBorder="1"/>
    <xf numFmtId="0" fontId="0" fillId="0" borderId="9" xfId="0" applyBorder="1"/>
    <xf numFmtId="0" fontId="0" fillId="5" borderId="9" xfId="0" applyFill="1" applyBorder="1"/>
    <xf numFmtId="0" fontId="0" fillId="0" borderId="9" xfId="0" applyFill="1" applyBorder="1"/>
    <xf numFmtId="0" fontId="0" fillId="0" borderId="0" xfId="0" applyBorder="1"/>
    <xf numFmtId="0" fontId="0" fillId="0" borderId="12" xfId="0" applyBorder="1"/>
    <xf numFmtId="0" fontId="0" fillId="0" borderId="18" xfId="0" applyBorder="1"/>
    <xf numFmtId="0" fontId="0" fillId="0" borderId="19" xfId="0" applyBorder="1"/>
    <xf numFmtId="9" fontId="0" fillId="0" borderId="0" xfId="0" applyNumberFormat="1"/>
    <xf numFmtId="0" fontId="5" fillId="0" borderId="0" xfId="1" applyFont="1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zoomScale="84" zoomScaleNormal="84" workbookViewId="0">
      <selection activeCell="J21" sqref="J21"/>
    </sheetView>
  </sheetViews>
  <sheetFormatPr defaultRowHeight="15.75"/>
  <cols>
    <col min="1" max="1" width="11.42578125" style="7" customWidth="1"/>
    <col min="2" max="2" width="12.5703125" style="7" customWidth="1"/>
    <col min="3" max="3" width="11.7109375" style="7" customWidth="1"/>
    <col min="4" max="4" width="13" style="7" customWidth="1"/>
    <col min="5" max="5" width="12.42578125" style="7" customWidth="1"/>
    <col min="6" max="6" width="10.5703125" style="7" customWidth="1"/>
    <col min="7" max="7" width="10.140625" style="7" customWidth="1"/>
    <col min="8" max="8" width="12.42578125" style="7" customWidth="1"/>
    <col min="9" max="9" width="11.5703125" style="7" customWidth="1"/>
    <col min="10" max="10" width="10.7109375" style="7" customWidth="1"/>
    <col min="11" max="11" width="10.42578125" style="7" customWidth="1"/>
    <col min="12" max="12" width="9.140625" style="51"/>
    <col min="13" max="16384" width="9.140625" style="7"/>
  </cols>
  <sheetData>
    <row r="1" spans="1:13" ht="19.5" thickBot="1">
      <c r="A1" s="1" t="s">
        <v>0</v>
      </c>
      <c r="B1" s="2">
        <v>1.5</v>
      </c>
      <c r="C1" s="3" t="s">
        <v>1</v>
      </c>
      <c r="D1" s="4"/>
      <c r="E1" s="4"/>
      <c r="F1" s="4"/>
      <c r="G1" s="4"/>
      <c r="H1" s="5"/>
      <c r="I1" s="4"/>
      <c r="J1" s="4"/>
      <c r="K1" s="4"/>
      <c r="L1" s="48"/>
      <c r="M1" s="6"/>
    </row>
    <row r="2" spans="1:13" ht="48.75" thickBot="1">
      <c r="A2" s="8" t="s">
        <v>33</v>
      </c>
      <c r="B2" s="2">
        <v>106</v>
      </c>
      <c r="C2" s="9">
        <f>B2/3.6</f>
        <v>29.444444444444443</v>
      </c>
      <c r="D2" s="10" t="s">
        <v>2</v>
      </c>
      <c r="E2" s="11"/>
      <c r="F2" s="11"/>
      <c r="G2" s="11"/>
      <c r="H2" s="12"/>
      <c r="I2" s="11"/>
      <c r="J2" s="11"/>
      <c r="K2" s="11"/>
      <c r="L2" s="49"/>
      <c r="M2" s="13"/>
    </row>
    <row r="3" spans="1:13" ht="33" thickBot="1">
      <c r="A3" s="8" t="s">
        <v>3</v>
      </c>
      <c r="B3" s="2">
        <v>5000</v>
      </c>
      <c r="C3" s="14" t="s">
        <v>4</v>
      </c>
      <c r="D3" s="11"/>
      <c r="E3" s="11"/>
      <c r="F3" s="11"/>
      <c r="G3" s="11"/>
      <c r="H3" s="12"/>
      <c r="I3" s="11"/>
      <c r="J3" s="11"/>
      <c r="K3" s="11"/>
      <c r="L3" s="49"/>
      <c r="M3" s="13"/>
    </row>
    <row r="4" spans="1:13" ht="19.5" thickBot="1">
      <c r="A4" s="8" t="s">
        <v>5</v>
      </c>
      <c r="B4" s="2">
        <v>2</v>
      </c>
      <c r="C4" s="14"/>
      <c r="D4" s="11"/>
      <c r="E4" s="11"/>
      <c r="F4" s="11"/>
      <c r="G4" s="11"/>
      <c r="H4" s="12"/>
      <c r="I4" s="11"/>
      <c r="J4" s="11"/>
      <c r="K4" s="11"/>
      <c r="L4" s="49"/>
      <c r="M4" s="13"/>
    </row>
    <row r="5" spans="1:13">
      <c r="A5" s="15" t="s">
        <v>6</v>
      </c>
      <c r="B5" s="16">
        <f>B3/B4</f>
        <v>2500</v>
      </c>
      <c r="C5" s="11">
        <f>B5/60</f>
        <v>41.666666666666664</v>
      </c>
      <c r="D5" s="10" t="s">
        <v>7</v>
      </c>
      <c r="E5" s="11"/>
      <c r="F5" s="11"/>
      <c r="G5" s="11"/>
      <c r="H5" s="12"/>
      <c r="I5" s="11"/>
      <c r="J5" s="11"/>
      <c r="K5" s="11"/>
      <c r="L5" s="49"/>
      <c r="M5" s="13"/>
    </row>
    <row r="6" spans="1:13" ht="16.5" thickBot="1">
      <c r="A6" s="17"/>
      <c r="B6" s="11"/>
      <c r="C6" s="11"/>
      <c r="D6" s="11"/>
      <c r="E6" s="11"/>
      <c r="F6" s="11"/>
      <c r="G6" s="11"/>
      <c r="H6" s="18"/>
      <c r="I6" s="11"/>
      <c r="J6" s="11"/>
      <c r="K6" s="11"/>
      <c r="L6" s="49"/>
      <c r="M6" s="13"/>
    </row>
    <row r="7" spans="1:13">
      <c r="A7" s="17" t="s">
        <v>8</v>
      </c>
      <c r="B7" s="11">
        <v>0.2</v>
      </c>
      <c r="C7" s="11">
        <v>0.3</v>
      </c>
      <c r="D7" s="11">
        <v>0.4</v>
      </c>
      <c r="E7" s="11">
        <v>0.5</v>
      </c>
      <c r="F7" s="11">
        <v>0.6</v>
      </c>
      <c r="G7" s="19">
        <v>0.7</v>
      </c>
      <c r="H7" s="20">
        <v>0.75</v>
      </c>
      <c r="I7" s="9">
        <v>0.8</v>
      </c>
      <c r="J7" s="11">
        <v>0.9</v>
      </c>
      <c r="K7" s="11">
        <v>1</v>
      </c>
      <c r="L7" s="21" t="s">
        <v>9</v>
      </c>
      <c r="M7" s="13"/>
    </row>
    <row r="8" spans="1:13" s="28" customFormat="1" ht="18.75">
      <c r="A8" s="22" t="s">
        <v>10</v>
      </c>
      <c r="B8" s="23">
        <v>84</v>
      </c>
      <c r="C8" s="23"/>
      <c r="D8" s="23">
        <v>100</v>
      </c>
      <c r="E8" s="23"/>
      <c r="F8" s="23">
        <v>106</v>
      </c>
      <c r="G8" s="24"/>
      <c r="H8" s="25">
        <v>100</v>
      </c>
      <c r="I8" s="26">
        <v>95</v>
      </c>
      <c r="J8" s="23"/>
      <c r="K8" s="23">
        <v>64</v>
      </c>
      <c r="L8" s="47" t="s">
        <v>21</v>
      </c>
      <c r="M8" s="27"/>
    </row>
    <row r="9" spans="1:13" s="35" customFormat="1">
      <c r="A9" s="29" t="s">
        <v>11</v>
      </c>
      <c r="B9" s="30">
        <f t="shared" ref="B9:K9" si="0">SQRT($C$2*$C$2+B11*B11)</f>
        <v>49.066666981179551</v>
      </c>
      <c r="C9" s="30">
        <f t="shared" si="0"/>
        <v>65.827357030659925</v>
      </c>
      <c r="D9" s="30">
        <f t="shared" si="0"/>
        <v>83.840475360305405</v>
      </c>
      <c r="E9" s="30">
        <f t="shared" si="0"/>
        <v>102.44750330604438</v>
      </c>
      <c r="F9" s="30">
        <f t="shared" si="0"/>
        <v>121.3756063162692</v>
      </c>
      <c r="G9" s="31">
        <f t="shared" si="0"/>
        <v>140.49507441060689</v>
      </c>
      <c r="H9" s="32">
        <f t="shared" si="0"/>
        <v>150.1037490034542</v>
      </c>
      <c r="I9" s="33">
        <f t="shared" si="0"/>
        <v>159.73720702654714</v>
      </c>
      <c r="J9" s="30">
        <f t="shared" si="0"/>
        <v>179.06246377630904</v>
      </c>
      <c r="K9" s="30">
        <f t="shared" si="0"/>
        <v>198.44656159440498</v>
      </c>
      <c r="L9" s="50"/>
      <c r="M9" s="34"/>
    </row>
    <row r="10" spans="1:13" s="43" customFormat="1" ht="18.75">
      <c r="A10" s="36" t="s">
        <v>12</v>
      </c>
      <c r="B10" s="37">
        <f>B7*$B$1/2</f>
        <v>0.15000000000000002</v>
      </c>
      <c r="C10" s="38">
        <f t="shared" ref="C10:K10" si="1">C7*$B$1/2</f>
        <v>0.22499999999999998</v>
      </c>
      <c r="D10" s="37">
        <f t="shared" si="1"/>
        <v>0.30000000000000004</v>
      </c>
      <c r="E10" s="38">
        <f>E7*$B$1/2</f>
        <v>0.375</v>
      </c>
      <c r="F10" s="37">
        <f t="shared" si="1"/>
        <v>0.44999999999999996</v>
      </c>
      <c r="G10" s="39">
        <f t="shared" si="1"/>
        <v>0.52499999999999991</v>
      </c>
      <c r="H10" s="25">
        <f t="shared" si="1"/>
        <v>0.5625</v>
      </c>
      <c r="I10" s="40">
        <f>I7*$B$1/2</f>
        <v>0.60000000000000009</v>
      </c>
      <c r="J10" s="38">
        <f t="shared" si="1"/>
        <v>0.67500000000000004</v>
      </c>
      <c r="K10" s="37">
        <f t="shared" si="1"/>
        <v>0.75</v>
      </c>
      <c r="L10" s="41" t="s">
        <v>13</v>
      </c>
      <c r="M10" s="42"/>
    </row>
    <row r="11" spans="1:13">
      <c r="A11" s="15" t="s">
        <v>14</v>
      </c>
      <c r="B11" s="11">
        <f>2*3.14*B10*$C$5</f>
        <v>39.250000000000007</v>
      </c>
      <c r="C11" s="11">
        <f>2*3.14*C10*$C$5</f>
        <v>58.874999999999986</v>
      </c>
      <c r="D11" s="11">
        <f t="shared" ref="C11:K11" si="2">2*3.14*D10*$C$5</f>
        <v>78.500000000000014</v>
      </c>
      <c r="E11" s="11">
        <f t="shared" si="2"/>
        <v>98.125</v>
      </c>
      <c r="F11" s="11">
        <f>2*3.14*F10*$C$5</f>
        <v>117.74999999999997</v>
      </c>
      <c r="G11" s="19">
        <f t="shared" si="2"/>
        <v>137.37499999999997</v>
      </c>
      <c r="H11" s="44">
        <f>2*3.14*H10*$C$5</f>
        <v>147.1875</v>
      </c>
      <c r="I11" s="9">
        <f>2*3.14*I10*$C$5</f>
        <v>157.00000000000003</v>
      </c>
      <c r="J11" s="11">
        <f>2*3.14*J10*$C$5</f>
        <v>176.62500000000003</v>
      </c>
      <c r="K11" s="11">
        <f>2*3.14*K10*$C$5</f>
        <v>196.25</v>
      </c>
      <c r="L11" s="49"/>
      <c r="M11" s="13"/>
    </row>
    <row r="12" spans="1:13">
      <c r="A12" s="17" t="s">
        <v>15</v>
      </c>
      <c r="B12" s="11">
        <f>$C$2/B11</f>
        <v>0.75017692852087736</v>
      </c>
      <c r="C12" s="11">
        <f t="shared" ref="C12:K12" si="3">$C$2/C11</f>
        <v>0.50011795234725176</v>
      </c>
      <c r="D12" s="11">
        <f t="shared" si="3"/>
        <v>0.37508846426043868</v>
      </c>
      <c r="E12" s="11">
        <f t="shared" si="3"/>
        <v>0.30007077140835103</v>
      </c>
      <c r="F12" s="11">
        <f t="shared" si="3"/>
        <v>0.25005897617362588</v>
      </c>
      <c r="G12" s="19">
        <f t="shared" si="3"/>
        <v>0.21433626529167935</v>
      </c>
      <c r="H12" s="44">
        <f>$C$2/H11</f>
        <v>0.20004718093890067</v>
      </c>
      <c r="I12" s="9">
        <f t="shared" si="3"/>
        <v>0.18754423213021934</v>
      </c>
      <c r="J12" s="11">
        <f t="shared" si="3"/>
        <v>0.16670598411575052</v>
      </c>
      <c r="K12" s="11">
        <f t="shared" si="3"/>
        <v>0.15003538570417552</v>
      </c>
      <c r="L12" s="49"/>
      <c r="M12" s="13"/>
    </row>
    <row r="13" spans="1:13">
      <c r="A13" s="17" t="s">
        <v>16</v>
      </c>
      <c r="B13" s="11">
        <f>DEGREES(ATAN(B12))</f>
        <v>36.876384939692322</v>
      </c>
      <c r="C13" s="11">
        <f t="shared" ref="C13:K13" si="4">DEGREES(ATAN(C12))</f>
        <v>26.570457459333422</v>
      </c>
      <c r="D13" s="11">
        <f t="shared" si="4"/>
        <v>20.560488819660875</v>
      </c>
      <c r="E13" s="11">
        <f t="shared" si="4"/>
        <v>16.702964256031837</v>
      </c>
      <c r="F13" s="11">
        <f t="shared" si="4"/>
        <v>14.03942373987665</v>
      </c>
      <c r="G13" s="19">
        <f t="shared" si="4"/>
        <v>12.097526250384925</v>
      </c>
      <c r="H13" s="44">
        <f t="shared" si="4"/>
        <v>11.31253174723501</v>
      </c>
      <c r="I13" s="9">
        <f t="shared" si="4"/>
        <v>10.622103499864837</v>
      </c>
      <c r="J13" s="11">
        <f t="shared" si="4"/>
        <v>9.4645140335140674</v>
      </c>
      <c r="K13" s="11">
        <f t="shared" si="4"/>
        <v>8.5327484373114437</v>
      </c>
      <c r="L13" s="65" t="s">
        <v>22</v>
      </c>
      <c r="M13" s="13"/>
    </row>
    <row r="14" spans="1:13" ht="18.75">
      <c r="A14" s="36" t="s">
        <v>17</v>
      </c>
      <c r="B14" s="38">
        <f>B13+4</f>
        <v>40.876384939692322</v>
      </c>
      <c r="C14" s="38">
        <f>C13+4</f>
        <v>30.570457459333422</v>
      </c>
      <c r="D14" s="38">
        <f t="shared" ref="D14:K14" si="5">D13+4</f>
        <v>24.560488819660875</v>
      </c>
      <c r="E14" s="38">
        <f t="shared" si="5"/>
        <v>20.702964256031837</v>
      </c>
      <c r="F14" s="38">
        <f t="shared" si="5"/>
        <v>18.03942373987665</v>
      </c>
      <c r="G14" s="39">
        <f t="shared" si="5"/>
        <v>16.097526250384924</v>
      </c>
      <c r="H14" s="25">
        <f t="shared" si="5"/>
        <v>15.31253174723501</v>
      </c>
      <c r="I14" s="45">
        <f t="shared" si="5"/>
        <v>14.622103499864837</v>
      </c>
      <c r="J14" s="38">
        <f t="shared" si="5"/>
        <v>13.464514033514067</v>
      </c>
      <c r="K14" s="38">
        <f t="shared" si="5"/>
        <v>12.532748437311444</v>
      </c>
      <c r="L14" s="41" t="s">
        <v>18</v>
      </c>
      <c r="M14" s="42"/>
    </row>
    <row r="15" spans="1:13" ht="16.5" thickBot="1">
      <c r="A15" s="17" t="s">
        <v>19</v>
      </c>
      <c r="B15" s="11">
        <f>2*3.17*B10*TAN(RADIANS(B14))</f>
        <v>0.82309621103745001</v>
      </c>
      <c r="C15" s="11">
        <f t="shared" ref="C15:K15" si="6">2*3.17*C10*TAN(RADIANS(C14))</f>
        <v>0.84263727551025047</v>
      </c>
      <c r="D15" s="11">
        <f t="shared" si="6"/>
        <v>0.86921753654622158</v>
      </c>
      <c r="E15" s="11">
        <f t="shared" si="6"/>
        <v>0.89852295475164112</v>
      </c>
      <c r="F15" s="11">
        <f t="shared" si="6"/>
        <v>0.92916670169983462</v>
      </c>
      <c r="G15" s="19">
        <f t="shared" si="6"/>
        <v>0.96056648055092242</v>
      </c>
      <c r="H15" s="46">
        <f>2*3.17*H10*TAN(RADIANS(H14))</f>
        <v>0.97645403721273372</v>
      </c>
      <c r="I15" s="9">
        <f t="shared" si="6"/>
        <v>0.9924350118522115</v>
      </c>
      <c r="J15" s="11">
        <f t="shared" si="6"/>
        <v>1.0246142018536588</v>
      </c>
      <c r="K15" s="11">
        <f t="shared" si="6"/>
        <v>1.0570098647956783</v>
      </c>
      <c r="L15" s="49"/>
      <c r="M15" s="13"/>
    </row>
    <row r="17" spans="2:2">
      <c r="B17" s="7" t="s">
        <v>20</v>
      </c>
    </row>
  </sheetData>
  <pageMargins left="0" right="0" top="0" bottom="0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tabSelected="1" workbookViewId="0">
      <pane ySplit="4" topLeftCell="A5" activePane="bottomLeft" state="frozen"/>
      <selection pane="bottomLeft" activeCell="C32" sqref="C32"/>
    </sheetView>
  </sheetViews>
  <sheetFormatPr defaultRowHeight="15"/>
  <sheetData>
    <row r="1" spans="1:15" ht="28.5">
      <c r="C1" s="52" t="s">
        <v>23</v>
      </c>
    </row>
    <row r="2" spans="1:15" ht="45">
      <c r="A2" s="53" t="s">
        <v>24</v>
      </c>
      <c r="B2" s="53">
        <v>0</v>
      </c>
      <c r="C2" s="53">
        <v>2.5</v>
      </c>
      <c r="D2" s="53">
        <v>5</v>
      </c>
      <c r="E2" s="53">
        <v>10</v>
      </c>
      <c r="F2" s="53">
        <v>20</v>
      </c>
      <c r="G2" s="53">
        <v>30</v>
      </c>
      <c r="H2" s="53">
        <v>40</v>
      </c>
      <c r="I2" s="53">
        <v>50</v>
      </c>
      <c r="J2" s="53">
        <v>60</v>
      </c>
      <c r="K2" s="53">
        <v>70</v>
      </c>
      <c r="L2" s="53">
        <v>80</v>
      </c>
      <c r="M2" s="53">
        <v>90</v>
      </c>
      <c r="N2" s="53">
        <v>100</v>
      </c>
      <c r="O2" s="54" t="s">
        <v>25</v>
      </c>
    </row>
    <row r="3" spans="1:15" ht="15.75">
      <c r="A3" s="53" t="s">
        <v>26</v>
      </c>
      <c r="B3" s="53">
        <v>3</v>
      </c>
      <c r="C3" s="53">
        <v>5.3</v>
      </c>
      <c r="D3" s="53">
        <v>6.63</v>
      </c>
      <c r="E3" s="53">
        <v>8.0500000000000007</v>
      </c>
      <c r="F3" s="53">
        <v>9.57</v>
      </c>
      <c r="G3" s="53">
        <v>10</v>
      </c>
      <c r="H3" s="53">
        <v>9.83</v>
      </c>
      <c r="I3" s="53">
        <v>9.2799999999999994</v>
      </c>
      <c r="J3" s="53">
        <v>8.2899999999999991</v>
      </c>
      <c r="K3" s="53">
        <v>6.84</v>
      </c>
      <c r="L3" s="53">
        <v>5.21</v>
      </c>
      <c r="M3" s="53">
        <v>3.37</v>
      </c>
      <c r="N3" s="53">
        <v>0</v>
      </c>
      <c r="O3" t="s">
        <v>27</v>
      </c>
    </row>
    <row r="4" spans="1:15" ht="15.75">
      <c r="A4" s="53" t="s">
        <v>28</v>
      </c>
      <c r="B4" s="53">
        <v>3</v>
      </c>
      <c r="C4" s="53">
        <v>1.28</v>
      </c>
      <c r="D4" s="53">
        <v>0.81</v>
      </c>
      <c r="E4" s="53">
        <v>0.57999999999999996</v>
      </c>
      <c r="F4" s="53">
        <v>0.08</v>
      </c>
      <c r="G4" s="53">
        <v>0</v>
      </c>
      <c r="H4" s="53">
        <v>0</v>
      </c>
      <c r="I4" s="53">
        <v>0</v>
      </c>
      <c r="J4" s="53">
        <v>0</v>
      </c>
      <c r="K4" s="53">
        <v>0</v>
      </c>
      <c r="L4" s="53">
        <v>0</v>
      </c>
      <c r="M4" s="53">
        <v>0</v>
      </c>
      <c r="N4" s="53">
        <v>0</v>
      </c>
    </row>
    <row r="5" spans="1:15" ht="16.5" thickBot="1">
      <c r="A5" t="s">
        <v>29</v>
      </c>
      <c r="C5" s="55">
        <v>8</v>
      </c>
      <c r="D5">
        <f>C6*C5/100</f>
        <v>5.12</v>
      </c>
    </row>
    <row r="6" spans="1:15" ht="16.5" thickBot="1">
      <c r="A6" t="s">
        <v>30</v>
      </c>
      <c r="C6" s="56">
        <v>64</v>
      </c>
      <c r="D6" t="s">
        <v>31</v>
      </c>
      <c r="E6" s="55">
        <v>12.68</v>
      </c>
      <c r="G6" s="62" t="s">
        <v>32</v>
      </c>
      <c r="H6" s="63">
        <v>750</v>
      </c>
    </row>
    <row r="7" spans="1:15">
      <c r="A7" s="57" t="s">
        <v>24</v>
      </c>
      <c r="B7" s="58"/>
      <c r="C7" s="57">
        <f>C2*$C$6/100</f>
        <v>1.6</v>
      </c>
      <c r="D7" s="57">
        <f t="shared" ref="D7:N7" si="0">D2*$C$6/100</f>
        <v>3.2</v>
      </c>
      <c r="E7" s="57">
        <f t="shared" si="0"/>
        <v>6.4</v>
      </c>
      <c r="F7" s="57">
        <f t="shared" si="0"/>
        <v>12.8</v>
      </c>
      <c r="G7" s="61">
        <f t="shared" si="0"/>
        <v>19.2</v>
      </c>
      <c r="H7" s="61">
        <f t="shared" si="0"/>
        <v>25.6</v>
      </c>
      <c r="I7" s="57">
        <f t="shared" si="0"/>
        <v>32</v>
      </c>
      <c r="J7" s="57">
        <f t="shared" si="0"/>
        <v>38.4</v>
      </c>
      <c r="K7" s="57">
        <f t="shared" si="0"/>
        <v>44.8</v>
      </c>
      <c r="L7" s="57">
        <f t="shared" si="0"/>
        <v>51.2</v>
      </c>
      <c r="M7" s="57">
        <f t="shared" si="0"/>
        <v>57.6</v>
      </c>
      <c r="N7" s="57">
        <f t="shared" si="0"/>
        <v>64</v>
      </c>
    </row>
    <row r="8" spans="1:15">
      <c r="A8" s="57" t="s">
        <v>26</v>
      </c>
      <c r="B8" s="57">
        <f>$D$5*B3/10</f>
        <v>1.536</v>
      </c>
      <c r="C8" s="57">
        <f>$D$5*C3/10</f>
        <v>2.7136</v>
      </c>
      <c r="D8" s="57">
        <f>$D$5*D3/10</f>
        <v>3.3945599999999998</v>
      </c>
      <c r="E8" s="57">
        <f t="shared" ref="E8:N8" si="1">$D$5*E3/10</f>
        <v>4.1215999999999999</v>
      </c>
      <c r="F8" s="57">
        <f t="shared" si="1"/>
        <v>4.8998400000000002</v>
      </c>
      <c r="G8" s="57">
        <f t="shared" si="1"/>
        <v>5.12</v>
      </c>
      <c r="H8" s="57">
        <f t="shared" si="1"/>
        <v>5.0329600000000001</v>
      </c>
      <c r="I8" s="57">
        <f t="shared" si="1"/>
        <v>4.75136</v>
      </c>
      <c r="J8" s="57">
        <f t="shared" si="1"/>
        <v>4.2444799999999994</v>
      </c>
      <c r="K8" s="57">
        <f t="shared" si="1"/>
        <v>3.5020800000000003</v>
      </c>
      <c r="L8" s="57">
        <f t="shared" si="1"/>
        <v>2.6675200000000001</v>
      </c>
      <c r="M8" s="57">
        <f t="shared" si="1"/>
        <v>1.7254400000000001</v>
      </c>
      <c r="N8" s="57">
        <f t="shared" si="1"/>
        <v>0</v>
      </c>
      <c r="O8" s="59">
        <f>C6*0.008</f>
        <v>0.51200000000000001</v>
      </c>
    </row>
    <row r="9" spans="1:15">
      <c r="A9" s="57" t="s">
        <v>26</v>
      </c>
      <c r="B9" s="57">
        <f>$D$5*B4/10</f>
        <v>1.536</v>
      </c>
      <c r="C9" s="57">
        <f t="shared" ref="C9:N9" si="2">$D$5*C4/10</f>
        <v>0.65536000000000005</v>
      </c>
      <c r="D9" s="57">
        <f t="shared" si="2"/>
        <v>0.41472000000000009</v>
      </c>
      <c r="E9" s="57">
        <f t="shared" si="2"/>
        <v>0.29696</v>
      </c>
      <c r="F9" s="57">
        <f t="shared" si="2"/>
        <v>4.0960000000000003E-2</v>
      </c>
      <c r="G9" s="57">
        <f t="shared" si="2"/>
        <v>0</v>
      </c>
      <c r="H9" s="57">
        <f t="shared" si="2"/>
        <v>0</v>
      </c>
      <c r="I9" s="57">
        <f t="shared" si="2"/>
        <v>0</v>
      </c>
      <c r="J9" s="57">
        <f t="shared" si="2"/>
        <v>0</v>
      </c>
      <c r="K9" s="57">
        <f t="shared" si="2"/>
        <v>0</v>
      </c>
      <c r="L9" s="57">
        <f t="shared" si="2"/>
        <v>0</v>
      </c>
      <c r="M9" s="57">
        <f t="shared" si="2"/>
        <v>0</v>
      </c>
      <c r="N9" s="57">
        <f t="shared" si="2"/>
        <v>0</v>
      </c>
    </row>
    <row r="10" spans="1:15" ht="16.5" thickBot="1">
      <c r="A10" t="s">
        <v>29</v>
      </c>
      <c r="C10" s="55">
        <v>10.67</v>
      </c>
      <c r="D10">
        <f>C11*C10/100</f>
        <v>10.1365</v>
      </c>
    </row>
    <row r="11" spans="1:15" ht="16.5" thickBot="1">
      <c r="A11" t="s">
        <v>30</v>
      </c>
      <c r="C11" s="56">
        <v>95</v>
      </c>
      <c r="D11" t="s">
        <v>31</v>
      </c>
      <c r="E11">
        <v>14.8</v>
      </c>
      <c r="G11" s="62" t="s">
        <v>32</v>
      </c>
      <c r="H11" s="63">
        <v>600</v>
      </c>
    </row>
    <row r="12" spans="1:15">
      <c r="A12" s="57" t="s">
        <v>24</v>
      </c>
      <c r="B12" s="57">
        <f>$C$11*B2/100</f>
        <v>0</v>
      </c>
      <c r="C12" s="57">
        <f>$C$11*C2/100</f>
        <v>2.375</v>
      </c>
      <c r="D12" s="57">
        <f t="shared" ref="D12:N12" si="3">$C$11*D2/100</f>
        <v>4.75</v>
      </c>
      <c r="E12" s="57">
        <f t="shared" si="3"/>
        <v>9.5</v>
      </c>
      <c r="F12" s="57">
        <f t="shared" si="3"/>
        <v>19</v>
      </c>
      <c r="G12" s="57">
        <f t="shared" si="3"/>
        <v>28.5</v>
      </c>
      <c r="H12" s="57">
        <f t="shared" si="3"/>
        <v>38</v>
      </c>
      <c r="I12" s="57">
        <f t="shared" si="3"/>
        <v>47.5</v>
      </c>
      <c r="J12" s="57">
        <f t="shared" si="3"/>
        <v>57</v>
      </c>
      <c r="K12" s="57">
        <f t="shared" si="3"/>
        <v>66.5</v>
      </c>
      <c r="L12" s="57">
        <f t="shared" si="3"/>
        <v>76</v>
      </c>
      <c r="M12" s="57">
        <f t="shared" si="3"/>
        <v>85.5</v>
      </c>
      <c r="N12" s="57">
        <f t="shared" si="3"/>
        <v>95</v>
      </c>
    </row>
    <row r="13" spans="1:15">
      <c r="A13" s="57" t="s">
        <v>26</v>
      </c>
      <c r="B13" s="57">
        <f>$D$10*B3/10</f>
        <v>3.04095</v>
      </c>
      <c r="C13" s="57">
        <f>$D$10*C3/10</f>
        <v>5.3723450000000001</v>
      </c>
      <c r="D13" s="57">
        <f t="shared" ref="D13:N14" si="4">$D$10*D3/10</f>
        <v>6.7204994999999998</v>
      </c>
      <c r="E13" s="57">
        <f t="shared" si="4"/>
        <v>8.1598825000000001</v>
      </c>
      <c r="F13" s="57">
        <f t="shared" si="4"/>
        <v>9.700630499999999</v>
      </c>
      <c r="G13" s="57">
        <f t="shared" si="4"/>
        <v>10.1365</v>
      </c>
      <c r="H13" s="57">
        <f t="shared" si="4"/>
        <v>9.9641795000000002</v>
      </c>
      <c r="I13" s="57">
        <f t="shared" si="4"/>
        <v>9.4066719999999986</v>
      </c>
      <c r="J13" s="57">
        <f t="shared" si="4"/>
        <v>8.4031585</v>
      </c>
      <c r="K13" s="57">
        <f t="shared" si="4"/>
        <v>6.9333659999999995</v>
      </c>
      <c r="L13" s="57">
        <f t="shared" si="4"/>
        <v>5.2811164999999995</v>
      </c>
      <c r="M13" s="57">
        <f t="shared" si="4"/>
        <v>3.4160005</v>
      </c>
      <c r="N13" s="57">
        <f t="shared" si="4"/>
        <v>0</v>
      </c>
      <c r="O13" s="59">
        <f>C11*0.008</f>
        <v>0.76</v>
      </c>
    </row>
    <row r="14" spans="1:15">
      <c r="A14" s="57" t="s">
        <v>26</v>
      </c>
      <c r="B14" s="57">
        <f>$D$10*B4/10</f>
        <v>3.04095</v>
      </c>
      <c r="C14" s="57">
        <f>$D$10*C4/10</f>
        <v>1.297472</v>
      </c>
      <c r="D14" s="57">
        <f t="shared" si="4"/>
        <v>0.82105650000000008</v>
      </c>
      <c r="E14" s="57">
        <f t="shared" si="4"/>
        <v>0.58791699999999991</v>
      </c>
      <c r="F14" s="57">
        <f t="shared" si="4"/>
        <v>8.1091999999999997E-2</v>
      </c>
      <c r="G14" s="57">
        <f t="shared" si="4"/>
        <v>0</v>
      </c>
      <c r="H14" s="57">
        <f t="shared" si="4"/>
        <v>0</v>
      </c>
      <c r="I14" s="57">
        <f t="shared" si="4"/>
        <v>0</v>
      </c>
      <c r="J14" s="57">
        <f t="shared" si="4"/>
        <v>0</v>
      </c>
      <c r="K14" s="57">
        <f t="shared" si="4"/>
        <v>0</v>
      </c>
      <c r="L14" s="57">
        <f t="shared" si="4"/>
        <v>0</v>
      </c>
      <c r="M14" s="57">
        <f t="shared" si="4"/>
        <v>0</v>
      </c>
      <c r="N14" s="57">
        <f t="shared" si="4"/>
        <v>0</v>
      </c>
    </row>
    <row r="15" spans="1:15" ht="16.5" thickBot="1">
      <c r="A15" t="s">
        <v>29</v>
      </c>
      <c r="C15" s="55">
        <v>13</v>
      </c>
      <c r="D15">
        <f>C16*C15/100</f>
        <v>13</v>
      </c>
    </row>
    <row r="16" spans="1:15" ht="16.5" thickBot="1">
      <c r="A16" t="s">
        <v>30</v>
      </c>
      <c r="C16" s="56">
        <v>100</v>
      </c>
      <c r="D16" t="s">
        <v>31</v>
      </c>
      <c r="E16">
        <v>15.5</v>
      </c>
      <c r="G16" s="62" t="s">
        <v>32</v>
      </c>
      <c r="H16" s="63">
        <v>562.5</v>
      </c>
      <c r="I16" s="64">
        <v>0.75</v>
      </c>
    </row>
    <row r="17" spans="1:15">
      <c r="A17" s="57" t="s">
        <v>24</v>
      </c>
      <c r="B17" s="57">
        <f>$C$16*$B$2/100</f>
        <v>0</v>
      </c>
      <c r="C17" s="57">
        <f>$C$16*C2/100</f>
        <v>2.5</v>
      </c>
      <c r="D17" s="57">
        <f t="shared" ref="D17:N17" si="5">$C$16*D2/100</f>
        <v>5</v>
      </c>
      <c r="E17" s="57">
        <f t="shared" si="5"/>
        <v>10</v>
      </c>
      <c r="F17" s="57">
        <f t="shared" si="5"/>
        <v>20</v>
      </c>
      <c r="G17" s="57">
        <f t="shared" si="5"/>
        <v>30</v>
      </c>
      <c r="H17" s="57">
        <f t="shared" si="5"/>
        <v>40</v>
      </c>
      <c r="I17" s="57">
        <f t="shared" si="5"/>
        <v>50</v>
      </c>
      <c r="J17" s="57">
        <f t="shared" si="5"/>
        <v>60</v>
      </c>
      <c r="K17" s="57">
        <f t="shared" si="5"/>
        <v>70</v>
      </c>
      <c r="L17" s="57">
        <f t="shared" si="5"/>
        <v>80</v>
      </c>
      <c r="M17" s="57">
        <f t="shared" si="5"/>
        <v>90</v>
      </c>
      <c r="N17" s="57">
        <f t="shared" si="5"/>
        <v>100</v>
      </c>
    </row>
    <row r="18" spans="1:15">
      <c r="A18" s="57" t="s">
        <v>26</v>
      </c>
      <c r="B18" s="57">
        <f>$D$15*B3/10</f>
        <v>3.9</v>
      </c>
      <c r="C18" s="57">
        <f>$D$15*C3/10</f>
        <v>6.8899999999999988</v>
      </c>
      <c r="D18" s="57">
        <f t="shared" ref="D18:N19" si="6">$D$15*D3/10</f>
        <v>8.6189999999999998</v>
      </c>
      <c r="E18" s="57">
        <f t="shared" si="6"/>
        <v>10.465</v>
      </c>
      <c r="F18" s="57">
        <f t="shared" si="6"/>
        <v>12.440999999999999</v>
      </c>
      <c r="G18" s="57">
        <f t="shared" si="6"/>
        <v>13</v>
      </c>
      <c r="H18" s="57">
        <f t="shared" si="6"/>
        <v>12.779</v>
      </c>
      <c r="I18" s="57">
        <f t="shared" si="6"/>
        <v>12.063999999999998</v>
      </c>
      <c r="J18" s="57">
        <f t="shared" si="6"/>
        <v>10.776999999999997</v>
      </c>
      <c r="K18" s="57">
        <f t="shared" si="6"/>
        <v>8.8919999999999995</v>
      </c>
      <c r="L18" s="57">
        <f t="shared" si="6"/>
        <v>6.7730000000000006</v>
      </c>
      <c r="M18" s="57">
        <f t="shared" si="6"/>
        <v>4.3810000000000002</v>
      </c>
      <c r="N18" s="57">
        <f t="shared" si="6"/>
        <v>0</v>
      </c>
      <c r="O18" s="59">
        <f>C16*0.008</f>
        <v>0.8</v>
      </c>
    </row>
    <row r="19" spans="1:15">
      <c r="A19" s="57" t="s">
        <v>26</v>
      </c>
      <c r="B19" s="57">
        <f>$D$15*B4/10</f>
        <v>3.9</v>
      </c>
      <c r="C19" s="57">
        <f>$D$15*C4/10</f>
        <v>1.6640000000000001</v>
      </c>
      <c r="D19" s="57">
        <f t="shared" si="6"/>
        <v>1.0530000000000002</v>
      </c>
      <c r="E19" s="57">
        <f t="shared" si="6"/>
        <v>0.75399999999999989</v>
      </c>
      <c r="F19" s="57">
        <f t="shared" si="6"/>
        <v>0.10400000000000001</v>
      </c>
      <c r="G19" s="57">
        <f t="shared" si="6"/>
        <v>0</v>
      </c>
      <c r="H19" s="57">
        <f t="shared" si="6"/>
        <v>0</v>
      </c>
      <c r="I19" s="57">
        <f t="shared" si="6"/>
        <v>0</v>
      </c>
      <c r="J19" s="57">
        <f t="shared" si="6"/>
        <v>0</v>
      </c>
      <c r="K19" s="57">
        <f t="shared" si="6"/>
        <v>0</v>
      </c>
      <c r="L19" s="57">
        <f t="shared" si="6"/>
        <v>0</v>
      </c>
      <c r="M19" s="57">
        <f t="shared" si="6"/>
        <v>0</v>
      </c>
      <c r="N19" s="57">
        <f t="shared" si="6"/>
        <v>0</v>
      </c>
    </row>
    <row r="20" spans="1:15" ht="16.5" thickBot="1">
      <c r="A20" t="s">
        <v>29</v>
      </c>
      <c r="C20" s="55">
        <v>20</v>
      </c>
      <c r="D20">
        <f>C21*C20/100</f>
        <v>21.2</v>
      </c>
    </row>
    <row r="21" spans="1:15" ht="16.5" thickBot="1">
      <c r="A21" t="s">
        <v>30</v>
      </c>
      <c r="C21" s="56">
        <v>106</v>
      </c>
      <c r="D21" t="s">
        <v>31</v>
      </c>
      <c r="E21">
        <v>18.27</v>
      </c>
      <c r="G21" s="62" t="s">
        <v>32</v>
      </c>
      <c r="H21" s="63">
        <v>450</v>
      </c>
    </row>
    <row r="22" spans="1:15">
      <c r="A22" s="57" t="s">
        <v>24</v>
      </c>
      <c r="B22" s="57">
        <f t="shared" ref="B22:N22" si="7">$C$21*B$2/100</f>
        <v>0</v>
      </c>
      <c r="C22" s="57">
        <f t="shared" si="7"/>
        <v>2.65</v>
      </c>
      <c r="D22" s="57">
        <f t="shared" si="7"/>
        <v>5.3</v>
      </c>
      <c r="E22" s="57">
        <f t="shared" si="7"/>
        <v>10.6</v>
      </c>
      <c r="F22" s="57">
        <f t="shared" si="7"/>
        <v>21.2</v>
      </c>
      <c r="G22" s="57">
        <f t="shared" si="7"/>
        <v>31.8</v>
      </c>
      <c r="H22" s="57">
        <f t="shared" si="7"/>
        <v>42.4</v>
      </c>
      <c r="I22" s="57">
        <f t="shared" si="7"/>
        <v>53</v>
      </c>
      <c r="J22" s="57">
        <f t="shared" si="7"/>
        <v>63.6</v>
      </c>
      <c r="K22" s="57">
        <f t="shared" si="7"/>
        <v>74.2</v>
      </c>
      <c r="L22" s="57">
        <f t="shared" si="7"/>
        <v>84.8</v>
      </c>
      <c r="M22" s="57">
        <f t="shared" si="7"/>
        <v>95.4</v>
      </c>
      <c r="N22" s="57">
        <f t="shared" si="7"/>
        <v>106</v>
      </c>
    </row>
    <row r="23" spans="1:15" ht="13.5" customHeight="1">
      <c r="A23" s="57" t="s">
        <v>26</v>
      </c>
      <c r="B23" s="57">
        <f>$D$20*B3/10</f>
        <v>6.3599999999999994</v>
      </c>
      <c r="C23" s="57">
        <f t="shared" ref="C23:N24" si="8">$D$20*C3/10</f>
        <v>11.236000000000001</v>
      </c>
      <c r="D23" s="57">
        <f t="shared" si="8"/>
        <v>14.055599999999998</v>
      </c>
      <c r="E23" s="57">
        <f t="shared" si="8"/>
        <v>17.065999999999999</v>
      </c>
      <c r="F23" s="57">
        <f t="shared" si="8"/>
        <v>20.288399999999999</v>
      </c>
      <c r="G23" s="57">
        <f t="shared" si="8"/>
        <v>21.2</v>
      </c>
      <c r="H23" s="57">
        <f t="shared" si="8"/>
        <v>20.839599999999997</v>
      </c>
      <c r="I23" s="57">
        <f t="shared" si="8"/>
        <v>19.6736</v>
      </c>
      <c r="J23" s="57">
        <f t="shared" si="8"/>
        <v>17.574799999999996</v>
      </c>
      <c r="K23" s="57">
        <f t="shared" si="8"/>
        <v>14.500799999999998</v>
      </c>
      <c r="L23" s="57">
        <f t="shared" si="8"/>
        <v>11.045199999999999</v>
      </c>
      <c r="M23" s="57">
        <f t="shared" si="8"/>
        <v>7.1444000000000001</v>
      </c>
      <c r="N23" s="57">
        <f t="shared" si="8"/>
        <v>0</v>
      </c>
      <c r="O23" s="59">
        <f>C21*0.008</f>
        <v>0.84799999999999998</v>
      </c>
    </row>
    <row r="24" spans="1:15">
      <c r="A24" s="57" t="s">
        <v>26</v>
      </c>
      <c r="B24" s="57">
        <f>$D$20*B4/10</f>
        <v>6.3599999999999994</v>
      </c>
      <c r="C24" s="57">
        <f t="shared" si="8"/>
        <v>2.7136</v>
      </c>
      <c r="D24" s="57">
        <f t="shared" si="8"/>
        <v>1.7172000000000001</v>
      </c>
      <c r="E24" s="57">
        <f t="shared" si="8"/>
        <v>1.2296</v>
      </c>
      <c r="F24" s="57">
        <f t="shared" si="8"/>
        <v>0.1696</v>
      </c>
      <c r="G24" s="57">
        <f t="shared" si="8"/>
        <v>0</v>
      </c>
      <c r="H24" s="57">
        <f t="shared" si="8"/>
        <v>0</v>
      </c>
      <c r="I24" s="57">
        <f t="shared" si="8"/>
        <v>0</v>
      </c>
      <c r="J24" s="57">
        <f t="shared" si="8"/>
        <v>0</v>
      </c>
      <c r="K24" s="57">
        <f t="shared" si="8"/>
        <v>0</v>
      </c>
      <c r="L24" s="57">
        <f t="shared" si="8"/>
        <v>0</v>
      </c>
      <c r="M24" s="57">
        <f t="shared" si="8"/>
        <v>0</v>
      </c>
      <c r="N24" s="57">
        <f t="shared" si="8"/>
        <v>0</v>
      </c>
    </row>
    <row r="25" spans="1:15" ht="16.5" thickBot="1">
      <c r="A25" t="s">
        <v>29</v>
      </c>
      <c r="C25" s="55">
        <v>26.67</v>
      </c>
      <c r="D25">
        <f>C26*C25/100</f>
        <v>26.67</v>
      </c>
    </row>
    <row r="26" spans="1:15" ht="16.5" thickBot="1">
      <c r="A26" t="s">
        <v>30</v>
      </c>
      <c r="C26" s="56">
        <v>100</v>
      </c>
      <c r="D26" t="s">
        <v>31</v>
      </c>
      <c r="E26">
        <v>24.89</v>
      </c>
      <c r="G26" s="62" t="s">
        <v>32</v>
      </c>
      <c r="H26" s="63">
        <v>300</v>
      </c>
    </row>
    <row r="27" spans="1:15">
      <c r="A27" s="57" t="s">
        <v>24</v>
      </c>
      <c r="B27" s="57">
        <f t="shared" ref="B27:N27" si="9">$C$26*B$2/100</f>
        <v>0</v>
      </c>
      <c r="C27" s="57">
        <f t="shared" si="9"/>
        <v>2.5</v>
      </c>
      <c r="D27" s="57">
        <f t="shared" si="9"/>
        <v>5</v>
      </c>
      <c r="E27" s="57">
        <f t="shared" si="9"/>
        <v>10</v>
      </c>
      <c r="F27" s="57">
        <f t="shared" si="9"/>
        <v>20</v>
      </c>
      <c r="G27" s="57">
        <f t="shared" si="9"/>
        <v>30</v>
      </c>
      <c r="H27" s="57">
        <f t="shared" si="9"/>
        <v>40</v>
      </c>
      <c r="I27" s="57">
        <f t="shared" si="9"/>
        <v>50</v>
      </c>
      <c r="J27" s="57">
        <f t="shared" si="9"/>
        <v>60</v>
      </c>
      <c r="K27" s="57">
        <f t="shared" si="9"/>
        <v>70</v>
      </c>
      <c r="L27" s="57">
        <f t="shared" si="9"/>
        <v>80</v>
      </c>
      <c r="M27" s="57">
        <f t="shared" si="9"/>
        <v>90</v>
      </c>
      <c r="N27" s="57">
        <f t="shared" si="9"/>
        <v>100</v>
      </c>
    </row>
    <row r="28" spans="1:15">
      <c r="A28" s="57" t="s">
        <v>26</v>
      </c>
      <c r="B28" s="57">
        <f>$D$25*B3/10</f>
        <v>8.0010000000000012</v>
      </c>
      <c r="C28" s="57">
        <f t="shared" ref="C28:N29" si="10">$D$25*C3/10</f>
        <v>14.1351</v>
      </c>
      <c r="D28" s="57">
        <f t="shared" si="10"/>
        <v>17.682210000000001</v>
      </c>
      <c r="E28" s="57">
        <f t="shared" si="10"/>
        <v>21.469350000000002</v>
      </c>
      <c r="F28" s="57">
        <f t="shared" si="10"/>
        <v>25.523190000000003</v>
      </c>
      <c r="G28" s="57">
        <f t="shared" si="10"/>
        <v>26.670000000000005</v>
      </c>
      <c r="H28" s="57">
        <f t="shared" si="10"/>
        <v>26.216610000000003</v>
      </c>
      <c r="I28" s="57">
        <f t="shared" si="10"/>
        <v>24.749760000000002</v>
      </c>
      <c r="J28" s="57">
        <f t="shared" si="10"/>
        <v>22.10943</v>
      </c>
      <c r="K28" s="57">
        <f t="shared" si="10"/>
        <v>18.242280000000001</v>
      </c>
      <c r="L28" s="57">
        <f t="shared" si="10"/>
        <v>13.89507</v>
      </c>
      <c r="M28" s="57">
        <f t="shared" si="10"/>
        <v>8.9877900000000004</v>
      </c>
      <c r="N28" s="57">
        <f t="shared" si="10"/>
        <v>0</v>
      </c>
      <c r="O28" s="59">
        <f>C26*0.008</f>
        <v>0.8</v>
      </c>
    </row>
    <row r="29" spans="1:15">
      <c r="A29" s="57" t="s">
        <v>26</v>
      </c>
      <c r="B29" s="57">
        <f>$D$25*B4/10</f>
        <v>8.0010000000000012</v>
      </c>
      <c r="C29" s="57">
        <f t="shared" si="10"/>
        <v>3.4137600000000008</v>
      </c>
      <c r="D29" s="57">
        <f t="shared" si="10"/>
        <v>2.1602700000000001</v>
      </c>
      <c r="E29" s="57">
        <f t="shared" si="10"/>
        <v>1.5468600000000001</v>
      </c>
      <c r="F29" s="57">
        <f t="shared" si="10"/>
        <v>0.21336000000000005</v>
      </c>
      <c r="G29" s="57">
        <f t="shared" si="10"/>
        <v>0</v>
      </c>
      <c r="H29" s="57">
        <f t="shared" si="10"/>
        <v>0</v>
      </c>
      <c r="I29" s="57">
        <f t="shared" si="10"/>
        <v>0</v>
      </c>
      <c r="J29" s="57">
        <f t="shared" si="10"/>
        <v>0</v>
      </c>
      <c r="K29" s="57">
        <f t="shared" si="10"/>
        <v>0</v>
      </c>
      <c r="L29" s="57">
        <f t="shared" si="10"/>
        <v>0</v>
      </c>
      <c r="M29" s="57">
        <f t="shared" si="10"/>
        <v>0</v>
      </c>
      <c r="N29" s="57">
        <f t="shared" si="10"/>
        <v>0</v>
      </c>
    </row>
    <row r="30" spans="1:15" ht="16.5" thickBot="1">
      <c r="A30" t="s">
        <v>29</v>
      </c>
      <c r="C30" s="55">
        <v>40</v>
      </c>
      <c r="D30">
        <f>C31*C30/100</f>
        <v>33.6</v>
      </c>
    </row>
    <row r="31" spans="1:15" ht="16.5" thickBot="1">
      <c r="A31" t="s">
        <v>30</v>
      </c>
      <c r="C31" s="56">
        <v>84</v>
      </c>
      <c r="D31" t="s">
        <v>31</v>
      </c>
      <c r="E31">
        <v>41.35</v>
      </c>
      <c r="G31" s="62" t="s">
        <v>32</v>
      </c>
      <c r="H31" s="63">
        <v>150</v>
      </c>
    </row>
    <row r="32" spans="1:15">
      <c r="A32" s="57" t="s">
        <v>24</v>
      </c>
      <c r="B32" s="57">
        <f t="shared" ref="B32:N32" si="11">$C$31*B$2/100</f>
        <v>0</v>
      </c>
      <c r="C32" s="57">
        <f t="shared" si="11"/>
        <v>2.1</v>
      </c>
      <c r="D32" s="57">
        <f t="shared" si="11"/>
        <v>4.2</v>
      </c>
      <c r="E32" s="57">
        <f t="shared" si="11"/>
        <v>8.4</v>
      </c>
      <c r="F32" s="57">
        <f t="shared" si="11"/>
        <v>16.8</v>
      </c>
      <c r="G32" s="57">
        <f t="shared" si="11"/>
        <v>25.2</v>
      </c>
      <c r="H32" s="57">
        <f t="shared" si="11"/>
        <v>33.6</v>
      </c>
      <c r="I32" s="57">
        <f t="shared" si="11"/>
        <v>42</v>
      </c>
      <c r="J32" s="57">
        <f t="shared" si="11"/>
        <v>50.4</v>
      </c>
      <c r="K32" s="57">
        <f t="shared" si="11"/>
        <v>58.8</v>
      </c>
      <c r="L32" s="57">
        <f t="shared" si="11"/>
        <v>67.2</v>
      </c>
      <c r="M32" s="57">
        <f t="shared" si="11"/>
        <v>75.599999999999994</v>
      </c>
      <c r="N32" s="57">
        <f t="shared" si="11"/>
        <v>84</v>
      </c>
    </row>
    <row r="33" spans="1:15">
      <c r="A33" s="57" t="s">
        <v>26</v>
      </c>
      <c r="B33" s="57">
        <f>$D$30*B3/10</f>
        <v>10.080000000000002</v>
      </c>
      <c r="C33" s="57">
        <f t="shared" ref="C33:N34" si="12">$D$30*C3/10</f>
        <v>17.808</v>
      </c>
      <c r="D33" s="57">
        <f t="shared" si="12"/>
        <v>22.276800000000001</v>
      </c>
      <c r="E33" s="57">
        <f t="shared" si="12"/>
        <v>27.048000000000002</v>
      </c>
      <c r="F33" s="57">
        <f t="shared" si="12"/>
        <v>32.155200000000001</v>
      </c>
      <c r="G33" s="57">
        <f t="shared" si="12"/>
        <v>33.6</v>
      </c>
      <c r="H33" s="57">
        <f t="shared" si="12"/>
        <v>33.028800000000004</v>
      </c>
      <c r="I33" s="57">
        <f t="shared" si="12"/>
        <v>31.180799999999998</v>
      </c>
      <c r="J33" s="57">
        <f t="shared" si="12"/>
        <v>27.854399999999998</v>
      </c>
      <c r="K33" s="57">
        <f t="shared" si="12"/>
        <v>22.982400000000002</v>
      </c>
      <c r="L33" s="57">
        <f t="shared" si="12"/>
        <v>17.505600000000001</v>
      </c>
      <c r="M33" s="57">
        <f t="shared" si="12"/>
        <v>11.323200000000002</v>
      </c>
      <c r="N33" s="57">
        <f t="shared" si="12"/>
        <v>0</v>
      </c>
      <c r="O33" s="59">
        <f>C31*0.008</f>
        <v>0.67200000000000004</v>
      </c>
    </row>
    <row r="34" spans="1:15">
      <c r="A34" s="57" t="s">
        <v>26</v>
      </c>
      <c r="B34" s="57">
        <f>$D$30*B4/10</f>
        <v>10.080000000000002</v>
      </c>
      <c r="C34" s="57">
        <f t="shared" si="12"/>
        <v>4.3008000000000006</v>
      </c>
      <c r="D34" s="57">
        <f t="shared" si="12"/>
        <v>2.7216000000000005</v>
      </c>
      <c r="E34" s="57">
        <f t="shared" si="12"/>
        <v>1.9487999999999999</v>
      </c>
      <c r="F34" s="57">
        <f t="shared" si="12"/>
        <v>0.26880000000000004</v>
      </c>
      <c r="G34" s="57">
        <f t="shared" si="12"/>
        <v>0</v>
      </c>
      <c r="H34" s="57">
        <f t="shared" si="12"/>
        <v>0</v>
      </c>
      <c r="I34" s="57">
        <f t="shared" si="12"/>
        <v>0</v>
      </c>
      <c r="J34" s="57">
        <f t="shared" si="12"/>
        <v>0</v>
      </c>
      <c r="K34" s="57">
        <f t="shared" si="12"/>
        <v>0</v>
      </c>
      <c r="L34" s="57">
        <f t="shared" si="12"/>
        <v>0</v>
      </c>
      <c r="M34" s="57">
        <f t="shared" si="12"/>
        <v>0</v>
      </c>
      <c r="N34" s="57">
        <f t="shared" si="12"/>
        <v>0</v>
      </c>
    </row>
    <row r="35" spans="1:1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</row>
  </sheetData>
  <pageMargins left="0" right="0" top="0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рассчет углов атаки сечений</vt:lpstr>
      <vt:lpstr>КООРДИНАТЫ СЕЧЕНИЙ РАФ-6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</dc:creator>
  <cp:lastModifiedBy>а</cp:lastModifiedBy>
  <dcterms:created xsi:type="dcterms:W3CDTF">2020-06-12T09:32:33Z</dcterms:created>
  <dcterms:modified xsi:type="dcterms:W3CDTF">2020-06-29T11:09:15Z</dcterms:modified>
</cp:coreProperties>
</file>